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<sst xmlns="http://schemas.openxmlformats.org/spreadsheetml/2006/main" count="134" uniqueCount="73">
  <si>
    <t>单位：元/吨</t>
  </si>
  <si>
    <t>牌号</t>
  </si>
  <si>
    <t>品种</t>
  </si>
  <si>
    <t xml:space="preserve"> 800 ~ 900</t>
  </si>
  <si>
    <t>901 ~ 999</t>
  </si>
  <si>
    <t>1000 ~1100</t>
  </si>
  <si>
    <t>1101 ~1150</t>
  </si>
  <si>
    <t>1151~1200</t>
  </si>
  <si>
    <t>1201~1250</t>
  </si>
  <si>
    <t xml:space="preserve"> 1251 ~ 1280</t>
  </si>
  <si>
    <t>基 价</t>
  </si>
  <si>
    <t>含税价</t>
  </si>
  <si>
    <t>B35A210</t>
  </si>
  <si>
    <t>卷</t>
  </si>
  <si>
    <t>B35A230</t>
  </si>
  <si>
    <t>B35A250</t>
  </si>
  <si>
    <t>B35A270</t>
  </si>
  <si>
    <t>B35A300</t>
  </si>
  <si>
    <t>B35A360</t>
  </si>
  <si>
    <t>B35A440</t>
  </si>
  <si>
    <t>B35A550</t>
  </si>
  <si>
    <t>B35AR300</t>
  </si>
  <si>
    <t>B35AH230</t>
  </si>
  <si>
    <t>B35AH250</t>
  </si>
  <si>
    <t>B35AH300</t>
  </si>
  <si>
    <t>B50A250</t>
  </si>
  <si>
    <t>B50A270</t>
  </si>
  <si>
    <t>B50A290</t>
  </si>
  <si>
    <t>B50A310</t>
  </si>
  <si>
    <t>B50A350</t>
  </si>
  <si>
    <t>B50A400</t>
  </si>
  <si>
    <t>B50A470</t>
  </si>
  <si>
    <t>B50A530</t>
  </si>
  <si>
    <t>B50A540</t>
  </si>
  <si>
    <t>B50A600</t>
  </si>
  <si>
    <t>B50AD-2</t>
  </si>
  <si>
    <t>B50A700T</t>
  </si>
  <si>
    <t>B50A700</t>
  </si>
  <si>
    <t>B50A800</t>
  </si>
  <si>
    <t>B50A1000</t>
  </si>
  <si>
    <t>B50A1300</t>
  </si>
  <si>
    <t>B50AR300</t>
  </si>
  <si>
    <t>B50AR350</t>
  </si>
  <si>
    <t>B50AR600</t>
  </si>
  <si>
    <t>B50AH300</t>
  </si>
  <si>
    <t>B50AH350</t>
  </si>
  <si>
    <t>B50AH470</t>
  </si>
  <si>
    <t>B50AH600</t>
  </si>
  <si>
    <t>B50AH800</t>
  </si>
  <si>
    <t>B50AH1000</t>
  </si>
  <si>
    <t>B50AH1300</t>
  </si>
  <si>
    <t>B50A1300T</t>
  </si>
  <si>
    <t>B50AM470</t>
  </si>
  <si>
    <t>B50AM1300</t>
  </si>
  <si>
    <t>B65A350</t>
  </si>
  <si>
    <t>B65A400</t>
  </si>
  <si>
    <t>B65A470</t>
  </si>
  <si>
    <t>B65A530</t>
  </si>
  <si>
    <t>B65A600</t>
  </si>
  <si>
    <t>B65A700</t>
  </si>
  <si>
    <t>B65A800</t>
  </si>
  <si>
    <t>B65A1000</t>
  </si>
  <si>
    <t>B65A1300</t>
  </si>
  <si>
    <t>注 ：1 . 表列价格为交货月15日付款价格 ， 贴息基准日为 :</t>
  </si>
  <si>
    <t xml:space="preserve">            2015年8月份交货合同：2015年8月15日</t>
  </si>
  <si>
    <t xml:space="preserve">         2 . 表列价格已包括通常包装的包装费 ，交货件重以≤5吨为准 ，要求件重≤10吨交货的</t>
  </si>
  <si>
    <t xml:space="preserve">            减价30元/吨 (需特殊包装的另行加减价)。</t>
  </si>
  <si>
    <t xml:space="preserve">         3 . 表列价格为切边卷价格。</t>
  </si>
  <si>
    <t xml:space="preserve">         4 . 轧制边宽度830-1300mm，同宽度切边卷价格减50元/吨。</t>
  </si>
  <si>
    <t xml:space="preserve">         5.  半有机厚涂层即H涂层加价50元/吨(不含税）。</t>
  </si>
  <si>
    <t xml:space="preserve">         6.  订货宽度非5倍数的加价50元/吨(不含税）。</t>
  </si>
  <si>
    <t>宽度</t>
  </si>
  <si>
    <t>宝钢电工钢产品价格表（二0一五年八月份）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</si>
</sst>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4"/>
  <sheetViews>
    <sheetView tabSelected="1" workbookViewId="0" topLeftCell="A1">
      <selection activeCell="A1" sqref="A1:N1"/>
    </sheetView>
  </sheetViews>
  <sheetFormatPr defaultColWidth="9.00390625" defaultRowHeight="15" customHeight="1"/>
  <cols>
    <col min="1" max="1" width="11.625" style="0" customWidth="1"/>
  </cols>
  <sheetData>
    <row r="1" spans="1:40" ht="1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" customHeight="1">
      <c r="A3" s="2" t="s">
        <v>1</v>
      </c>
      <c r="B3" s="2" t="s">
        <v>2</v>
      </c>
      <c r="C3" s="2" t="s">
        <v>71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" customHeight="1">
      <c r="A4" s="2"/>
      <c r="B4" s="2"/>
      <c r="C4" s="2" t="s">
        <v>3</v>
      </c>
      <c r="D4" s="2"/>
      <c r="E4" s="2" t="s">
        <v>4</v>
      </c>
      <c r="F4" s="2"/>
      <c r="G4" s="2" t="s">
        <v>5</v>
      </c>
      <c r="H4" s="2"/>
      <c r="I4" s="2" t="s">
        <v>6</v>
      </c>
      <c r="J4" s="2"/>
      <c r="K4" s="2" t="s">
        <v>7</v>
      </c>
      <c r="L4" s="2"/>
      <c r="M4" s="2" t="s">
        <v>8</v>
      </c>
      <c r="N4" s="2"/>
      <c r="O4" s="2" t="s">
        <v>9</v>
      </c>
      <c r="P4" s="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" customHeight="1">
      <c r="A5" s="2"/>
      <c r="B5" s="2"/>
      <c r="C5" s="3" t="s">
        <v>10</v>
      </c>
      <c r="D5" s="3" t="s">
        <v>11</v>
      </c>
      <c r="E5" s="3" t="s">
        <v>10</v>
      </c>
      <c r="F5" s="3" t="s">
        <v>11</v>
      </c>
      <c r="G5" s="3" t="s">
        <v>10</v>
      </c>
      <c r="H5" s="3" t="s">
        <v>11</v>
      </c>
      <c r="I5" s="3" t="s">
        <v>10</v>
      </c>
      <c r="J5" s="3" t="s">
        <v>11</v>
      </c>
      <c r="K5" s="3" t="s">
        <v>10</v>
      </c>
      <c r="L5" s="3" t="s">
        <v>11</v>
      </c>
      <c r="M5" s="3" t="s">
        <v>10</v>
      </c>
      <c r="N5" s="3" t="s">
        <v>11</v>
      </c>
      <c r="O5" s="3" t="s">
        <v>10</v>
      </c>
      <c r="P5" s="3" t="s">
        <v>11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" customHeight="1">
      <c r="A6" s="3" t="s">
        <v>12</v>
      </c>
      <c r="B6" s="3" t="s">
        <v>13</v>
      </c>
      <c r="C6" s="3">
        <f aca="true" t="shared" si="0" ref="C6:C55">250+G6+40+50</f>
        <v>8310</v>
      </c>
      <c r="D6" s="3">
        <f aca="true" t="shared" si="1" ref="D6:D55">1.17*C6</f>
        <v>9722.699999999999</v>
      </c>
      <c r="E6" s="3">
        <f aca="true" t="shared" si="2" ref="E6:E55">150+G6+50+40+50</f>
        <v>8260</v>
      </c>
      <c r="F6" s="3">
        <f aca="true" t="shared" si="3" ref="F6:F55">1.17*E6</f>
        <v>9664.199999999999</v>
      </c>
      <c r="G6" s="3">
        <f>G32+5230+800+1350-200-(500+350)-300+200-1950-500-900+450-300+50+200+100+200+400+600+500+450-130+200+100-350-500-100-240-150-60-120-300-180-120-300+100+80+100+80+80+100</f>
        <v>7970</v>
      </c>
      <c r="H6" s="3">
        <f aca="true" t="shared" si="4" ref="H6:H55">G6*1.17</f>
        <v>9324.9</v>
      </c>
      <c r="I6" s="3">
        <f aca="true" t="shared" si="5" ref="I6:I55">G6-50</f>
        <v>7920</v>
      </c>
      <c r="J6" s="3">
        <f aca="true" t="shared" si="6" ref="J6:J55">1.17*I6</f>
        <v>9266.4</v>
      </c>
      <c r="K6" s="3">
        <f aca="true" t="shared" si="7" ref="K6:K55">G6-100+50</f>
        <v>7920</v>
      </c>
      <c r="L6" s="3">
        <f aca="true" t="shared" si="8" ref="L6:L55">K6*1.17</f>
        <v>9266.4</v>
      </c>
      <c r="M6" s="3">
        <f aca="true" t="shared" si="9" ref="M6:M55">G6-130+50</f>
        <v>7890</v>
      </c>
      <c r="N6" s="3">
        <f aca="true" t="shared" si="10" ref="N6:N55">M6*1.17</f>
        <v>9231.3</v>
      </c>
      <c r="O6" s="3">
        <f aca="true" t="shared" si="11" ref="O6:O55">G6+50+50</f>
        <v>8070</v>
      </c>
      <c r="P6" s="3">
        <f aca="true" t="shared" si="12" ref="P6:P55">1.17*O6</f>
        <v>9441.9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" customHeight="1">
      <c r="A7" s="3" t="s">
        <v>14</v>
      </c>
      <c r="B7" s="3" t="s">
        <v>13</v>
      </c>
      <c r="C7" s="3">
        <f t="shared" si="0"/>
        <v>7910</v>
      </c>
      <c r="D7" s="3">
        <f t="shared" si="1"/>
        <v>9254.699999999999</v>
      </c>
      <c r="E7" s="3">
        <f t="shared" si="2"/>
        <v>7860</v>
      </c>
      <c r="F7" s="3">
        <f t="shared" si="3"/>
        <v>9196.199999999999</v>
      </c>
      <c r="G7" s="3">
        <f>G32+4730+800+1350-200-(500+350)-300+200-1850-500-900+450-300+50+200+100+200+400+600+500+450-130+200+100-350-500-100-240-150-60-120-300-180-120-300+100+80+100+80+80+100</f>
        <v>7570</v>
      </c>
      <c r="H7" s="3">
        <f t="shared" si="4"/>
        <v>8856.9</v>
      </c>
      <c r="I7" s="3">
        <f t="shared" si="5"/>
        <v>7520</v>
      </c>
      <c r="J7" s="3">
        <f t="shared" si="6"/>
        <v>8798.4</v>
      </c>
      <c r="K7" s="3">
        <f t="shared" si="7"/>
        <v>7520</v>
      </c>
      <c r="L7" s="3">
        <f t="shared" si="8"/>
        <v>8798.4</v>
      </c>
      <c r="M7" s="3">
        <f t="shared" si="9"/>
        <v>7490</v>
      </c>
      <c r="N7" s="3">
        <f t="shared" si="10"/>
        <v>8763.3</v>
      </c>
      <c r="O7" s="3">
        <f t="shared" si="11"/>
        <v>7670</v>
      </c>
      <c r="P7" s="3">
        <f t="shared" si="12"/>
        <v>8973.9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" customHeight="1">
      <c r="A8" s="3" t="s">
        <v>15</v>
      </c>
      <c r="B8" s="3" t="s">
        <v>13</v>
      </c>
      <c r="C8" s="3">
        <f t="shared" si="0"/>
        <v>7470</v>
      </c>
      <c r="D8" s="3">
        <f t="shared" si="1"/>
        <v>8739.9</v>
      </c>
      <c r="E8" s="3">
        <f t="shared" si="2"/>
        <v>7420</v>
      </c>
      <c r="F8" s="3">
        <f t="shared" si="3"/>
        <v>8681.4</v>
      </c>
      <c r="G8" s="3">
        <f>G32+3890+800+1350-200-(500+350)-300+200-1450-500-900+450-300+50+200+100+200+400+600+500+450-130+200+100-350-500-100-240-150-60-120-300-180-120-300+100+80+100+80+80+100</f>
        <v>7130</v>
      </c>
      <c r="H8" s="3">
        <f t="shared" si="4"/>
        <v>8342.1</v>
      </c>
      <c r="I8" s="3">
        <f t="shared" si="5"/>
        <v>7080</v>
      </c>
      <c r="J8" s="3">
        <f t="shared" si="6"/>
        <v>8283.6</v>
      </c>
      <c r="K8" s="3">
        <f t="shared" si="7"/>
        <v>7080</v>
      </c>
      <c r="L8" s="3">
        <f t="shared" si="8"/>
        <v>8283.6</v>
      </c>
      <c r="M8" s="3">
        <f t="shared" si="9"/>
        <v>7050</v>
      </c>
      <c r="N8" s="3">
        <f t="shared" si="10"/>
        <v>8248.5</v>
      </c>
      <c r="O8" s="3">
        <f t="shared" si="11"/>
        <v>7230</v>
      </c>
      <c r="P8" s="3">
        <f t="shared" si="12"/>
        <v>8459.1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" customHeight="1">
      <c r="A9" s="3" t="s">
        <v>16</v>
      </c>
      <c r="B9" s="3" t="s">
        <v>13</v>
      </c>
      <c r="C9" s="3">
        <f t="shared" si="0"/>
        <v>7070</v>
      </c>
      <c r="D9" s="3">
        <f t="shared" si="1"/>
        <v>8271.9</v>
      </c>
      <c r="E9" s="3">
        <f t="shared" si="2"/>
        <v>7020</v>
      </c>
      <c r="F9" s="3">
        <f t="shared" si="3"/>
        <v>8213.4</v>
      </c>
      <c r="G9" s="3">
        <f>G32+3490+800+1350-200-(500+350)-300+200-1450-500-900+450-300+50+200+100+200+400+600+500+450-130+200+100-350-500-100-240-150-60-120-300-180-120-300+100+80+100+80+80+100</f>
        <v>6730</v>
      </c>
      <c r="H9" s="3">
        <f t="shared" si="4"/>
        <v>7874.099999999999</v>
      </c>
      <c r="I9" s="3">
        <f t="shared" si="5"/>
        <v>6680</v>
      </c>
      <c r="J9" s="3">
        <f t="shared" si="6"/>
        <v>7815.599999999999</v>
      </c>
      <c r="K9" s="3">
        <f t="shared" si="7"/>
        <v>6680</v>
      </c>
      <c r="L9" s="3">
        <f t="shared" si="8"/>
        <v>7815.599999999999</v>
      </c>
      <c r="M9" s="3">
        <f t="shared" si="9"/>
        <v>6650</v>
      </c>
      <c r="N9" s="3">
        <f t="shared" si="10"/>
        <v>7780.499999999999</v>
      </c>
      <c r="O9" s="3">
        <f t="shared" si="11"/>
        <v>6830</v>
      </c>
      <c r="P9" s="3">
        <f t="shared" si="12"/>
        <v>7991.099999999999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" customHeight="1">
      <c r="A10" s="3" t="s">
        <v>17</v>
      </c>
      <c r="B10" s="3" t="s">
        <v>13</v>
      </c>
      <c r="C10" s="3">
        <f t="shared" si="0"/>
        <v>6810</v>
      </c>
      <c r="D10" s="3">
        <f t="shared" si="1"/>
        <v>7967.7</v>
      </c>
      <c r="E10" s="3">
        <f t="shared" si="2"/>
        <v>6760</v>
      </c>
      <c r="F10" s="3">
        <f t="shared" si="3"/>
        <v>7909.2</v>
      </c>
      <c r="G10" s="3">
        <f>G32+3230+800+1350-200-(500+350)-300+200-1450-500-900+450-300+50+200+100+200+400+600+500+450-130+200+100-350-500-100-240-150-60-120-300-180-120-300+100+80+100+80+80+100</f>
        <v>6470</v>
      </c>
      <c r="H10" s="3">
        <f t="shared" si="4"/>
        <v>7569.9</v>
      </c>
      <c r="I10" s="3">
        <f t="shared" si="5"/>
        <v>6420</v>
      </c>
      <c r="J10" s="3">
        <f t="shared" si="6"/>
        <v>7511.4</v>
      </c>
      <c r="K10" s="3">
        <f t="shared" si="7"/>
        <v>6420</v>
      </c>
      <c r="L10" s="3">
        <f t="shared" si="8"/>
        <v>7511.4</v>
      </c>
      <c r="M10" s="3">
        <f t="shared" si="9"/>
        <v>6390</v>
      </c>
      <c r="N10" s="3">
        <f t="shared" si="10"/>
        <v>7476.299999999999</v>
      </c>
      <c r="O10" s="3">
        <f t="shared" si="11"/>
        <v>6570</v>
      </c>
      <c r="P10" s="3">
        <f t="shared" si="12"/>
        <v>7686.9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5" customHeight="1">
      <c r="A11" s="3" t="s">
        <v>18</v>
      </c>
      <c r="B11" s="3" t="s">
        <v>13</v>
      </c>
      <c r="C11" s="3">
        <f t="shared" si="0"/>
        <v>6610</v>
      </c>
      <c r="D11" s="3">
        <f t="shared" si="1"/>
        <v>7733.7</v>
      </c>
      <c r="E11" s="3">
        <f t="shared" si="2"/>
        <v>6560</v>
      </c>
      <c r="F11" s="3">
        <f t="shared" si="3"/>
        <v>7675.2</v>
      </c>
      <c r="G11" s="3">
        <f>G32+3130+800+1350-200-(500+350)-300+200-1450-500-900+450-300+50+200+100+200+400+600+500+450-130+200+100-350-500-100-240-150-60-120-300-180-120-300+80+100+80+80+100</f>
        <v>6270</v>
      </c>
      <c r="H11" s="3">
        <f t="shared" si="4"/>
        <v>7335.9</v>
      </c>
      <c r="I11" s="3">
        <f t="shared" si="5"/>
        <v>6220</v>
      </c>
      <c r="J11" s="3">
        <f t="shared" si="6"/>
        <v>7277.4</v>
      </c>
      <c r="K11" s="3">
        <f t="shared" si="7"/>
        <v>6220</v>
      </c>
      <c r="L11" s="3">
        <f t="shared" si="8"/>
        <v>7277.4</v>
      </c>
      <c r="M11" s="3">
        <f t="shared" si="9"/>
        <v>6190</v>
      </c>
      <c r="N11" s="3">
        <f t="shared" si="10"/>
        <v>7242.299999999999</v>
      </c>
      <c r="O11" s="3">
        <f t="shared" si="11"/>
        <v>6370</v>
      </c>
      <c r="P11" s="3">
        <f t="shared" si="12"/>
        <v>7452.9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5" customHeight="1">
      <c r="A12" s="3" t="s">
        <v>19</v>
      </c>
      <c r="B12" s="3" t="s">
        <v>13</v>
      </c>
      <c r="C12" s="3">
        <f t="shared" si="0"/>
        <v>6360</v>
      </c>
      <c r="D12" s="3">
        <f t="shared" si="1"/>
        <v>7441.2</v>
      </c>
      <c r="E12" s="3">
        <f t="shared" si="2"/>
        <v>6310</v>
      </c>
      <c r="F12" s="3">
        <f t="shared" si="3"/>
        <v>7382.7</v>
      </c>
      <c r="G12" s="3">
        <f>G32+2080-700-50+200+500-900+450-300+50+200+100+200+400+600+500+450-130+200+100-350-500-100-240-150-60-120-300-180-120-300+80+100+80+80</f>
        <v>6020</v>
      </c>
      <c r="H12" s="3">
        <f t="shared" si="4"/>
        <v>7043.4</v>
      </c>
      <c r="I12" s="3">
        <f t="shared" si="5"/>
        <v>5970</v>
      </c>
      <c r="J12" s="3">
        <f t="shared" si="6"/>
        <v>6984.9</v>
      </c>
      <c r="K12" s="3">
        <f t="shared" si="7"/>
        <v>5970</v>
      </c>
      <c r="L12" s="3">
        <f t="shared" si="8"/>
        <v>6984.9</v>
      </c>
      <c r="M12" s="3">
        <f t="shared" si="9"/>
        <v>5940</v>
      </c>
      <c r="N12" s="3">
        <f t="shared" si="10"/>
        <v>6949.799999999999</v>
      </c>
      <c r="O12" s="3">
        <f t="shared" si="11"/>
        <v>6120</v>
      </c>
      <c r="P12" s="3">
        <f t="shared" si="12"/>
        <v>7160.4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" customHeight="1">
      <c r="A13" s="3" t="s">
        <v>20</v>
      </c>
      <c r="B13" s="3" t="s">
        <v>13</v>
      </c>
      <c r="C13" s="3">
        <f t="shared" si="0"/>
        <v>5910</v>
      </c>
      <c r="D13" s="3">
        <f t="shared" si="1"/>
        <v>6914.7</v>
      </c>
      <c r="E13" s="3">
        <f t="shared" si="2"/>
        <v>5860</v>
      </c>
      <c r="F13" s="3">
        <f t="shared" si="3"/>
        <v>6856.2</v>
      </c>
      <c r="G13" s="3">
        <f>G32+1570-700-50+200+400+500-900+450-300+50+200+100+200+400+600+500+450-130+200+100-350-500-100-240-150-60-120-300-180-120-300</f>
        <v>5570</v>
      </c>
      <c r="H13" s="3">
        <f t="shared" si="4"/>
        <v>6516.9</v>
      </c>
      <c r="I13" s="3">
        <f t="shared" si="5"/>
        <v>5520</v>
      </c>
      <c r="J13" s="3">
        <f t="shared" si="6"/>
        <v>6458.4</v>
      </c>
      <c r="K13" s="3">
        <f t="shared" si="7"/>
        <v>5520</v>
      </c>
      <c r="L13" s="3">
        <f t="shared" si="8"/>
        <v>6458.4</v>
      </c>
      <c r="M13" s="3">
        <f t="shared" si="9"/>
        <v>5490</v>
      </c>
      <c r="N13" s="3">
        <f t="shared" si="10"/>
        <v>6423.299999999999</v>
      </c>
      <c r="O13" s="3">
        <f t="shared" si="11"/>
        <v>5670</v>
      </c>
      <c r="P13" s="3">
        <f t="shared" si="12"/>
        <v>6633.9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" customHeight="1">
      <c r="A14" s="3" t="s">
        <v>21</v>
      </c>
      <c r="B14" s="3" t="s">
        <v>13</v>
      </c>
      <c r="C14" s="3">
        <f t="shared" si="0"/>
        <v>6320</v>
      </c>
      <c r="D14" s="3">
        <f t="shared" si="1"/>
        <v>7394.4</v>
      </c>
      <c r="E14" s="3">
        <f t="shared" si="2"/>
        <v>6270</v>
      </c>
      <c r="F14" s="3">
        <f t="shared" si="3"/>
        <v>7335.9</v>
      </c>
      <c r="G14" s="3">
        <f>G32+890+200+400+500-900+450-300+50+200+100+200+400+600+500+450-130+200+100-350-500-100-240-150-60-120-300-180-120-300+80+100+80+80</f>
        <v>5980</v>
      </c>
      <c r="H14" s="3">
        <f t="shared" si="4"/>
        <v>6996.599999999999</v>
      </c>
      <c r="I14" s="3">
        <f t="shared" si="5"/>
        <v>5930</v>
      </c>
      <c r="J14" s="3">
        <f t="shared" si="6"/>
        <v>6938.099999999999</v>
      </c>
      <c r="K14" s="3">
        <f t="shared" si="7"/>
        <v>5930</v>
      </c>
      <c r="L14" s="3">
        <f t="shared" si="8"/>
        <v>6938.099999999999</v>
      </c>
      <c r="M14" s="3">
        <f t="shared" si="9"/>
        <v>5900</v>
      </c>
      <c r="N14" s="3">
        <f t="shared" si="10"/>
        <v>6903</v>
      </c>
      <c r="O14" s="3">
        <f t="shared" si="11"/>
        <v>6080</v>
      </c>
      <c r="P14" s="3">
        <f t="shared" si="12"/>
        <v>7113.599999999999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 customHeight="1">
      <c r="A15" s="3" t="s">
        <v>22</v>
      </c>
      <c r="B15" s="3" t="s">
        <v>13</v>
      </c>
      <c r="C15" s="3">
        <f t="shared" si="0"/>
        <v>7810</v>
      </c>
      <c r="D15" s="3">
        <f t="shared" si="1"/>
        <v>9137.699999999999</v>
      </c>
      <c r="E15" s="3">
        <f t="shared" si="2"/>
        <v>7760</v>
      </c>
      <c r="F15" s="3">
        <f t="shared" si="3"/>
        <v>9079.199999999999</v>
      </c>
      <c r="G15" s="3">
        <f>G32+3080-300+100+80+100+80+80+100</f>
        <v>7470</v>
      </c>
      <c r="H15" s="3">
        <f t="shared" si="4"/>
        <v>8739.9</v>
      </c>
      <c r="I15" s="3">
        <f t="shared" si="5"/>
        <v>7420</v>
      </c>
      <c r="J15" s="3">
        <f t="shared" si="6"/>
        <v>8681.4</v>
      </c>
      <c r="K15" s="3">
        <f t="shared" si="7"/>
        <v>7420</v>
      </c>
      <c r="L15" s="3">
        <f t="shared" si="8"/>
        <v>8681.4</v>
      </c>
      <c r="M15" s="3">
        <f t="shared" si="9"/>
        <v>7390</v>
      </c>
      <c r="N15" s="3">
        <f t="shared" si="10"/>
        <v>8646.3</v>
      </c>
      <c r="O15" s="3">
        <f t="shared" si="11"/>
        <v>7570</v>
      </c>
      <c r="P15" s="3">
        <f t="shared" si="12"/>
        <v>8856.9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" customHeight="1">
      <c r="A16" s="3" t="s">
        <v>23</v>
      </c>
      <c r="B16" s="3" t="s">
        <v>13</v>
      </c>
      <c r="C16" s="3">
        <f t="shared" si="0"/>
        <v>7710</v>
      </c>
      <c r="D16" s="3">
        <f t="shared" si="1"/>
        <v>9020.699999999999</v>
      </c>
      <c r="E16" s="3">
        <f t="shared" si="2"/>
        <v>7660</v>
      </c>
      <c r="F16" s="3">
        <f t="shared" si="3"/>
        <v>8962.199999999999</v>
      </c>
      <c r="G16" s="3">
        <f>G32+2980-300+100+80+100+80+80+100</f>
        <v>7370</v>
      </c>
      <c r="H16" s="3">
        <f t="shared" si="4"/>
        <v>8622.9</v>
      </c>
      <c r="I16" s="3">
        <f t="shared" si="5"/>
        <v>7320</v>
      </c>
      <c r="J16" s="3">
        <f t="shared" si="6"/>
        <v>8564.4</v>
      </c>
      <c r="K16" s="3">
        <f t="shared" si="7"/>
        <v>7320</v>
      </c>
      <c r="L16" s="3">
        <f t="shared" si="8"/>
        <v>8564.4</v>
      </c>
      <c r="M16" s="3">
        <f t="shared" si="9"/>
        <v>7290</v>
      </c>
      <c r="N16" s="3">
        <f t="shared" si="10"/>
        <v>8529.3</v>
      </c>
      <c r="O16" s="3">
        <f t="shared" si="11"/>
        <v>7470</v>
      </c>
      <c r="P16" s="3">
        <f t="shared" si="12"/>
        <v>8739.9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" customHeight="1">
      <c r="A17" s="3" t="s">
        <v>24</v>
      </c>
      <c r="B17" s="3" t="s">
        <v>13</v>
      </c>
      <c r="C17" s="3">
        <f t="shared" si="0"/>
        <v>7160</v>
      </c>
      <c r="D17" s="3">
        <f t="shared" si="1"/>
        <v>8377.199999999999</v>
      </c>
      <c r="E17" s="3">
        <f t="shared" si="2"/>
        <v>7110</v>
      </c>
      <c r="F17" s="3">
        <f t="shared" si="3"/>
        <v>8318.699999999999</v>
      </c>
      <c r="G17" s="3">
        <f>G32+1630+200+500+800-500-900+450-300+50+200+100+200+400+600+500+450-130+200+100-350-500-100-240-150-60-120-300-180-120-300+100+80+100+80+80+100</f>
        <v>6820</v>
      </c>
      <c r="H17" s="3">
        <f t="shared" si="4"/>
        <v>7979.4</v>
      </c>
      <c r="I17" s="3">
        <f t="shared" si="5"/>
        <v>6770</v>
      </c>
      <c r="J17" s="3">
        <f t="shared" si="6"/>
        <v>7920.9</v>
      </c>
      <c r="K17" s="3">
        <f t="shared" si="7"/>
        <v>6770</v>
      </c>
      <c r="L17" s="3">
        <f t="shared" si="8"/>
        <v>7920.9</v>
      </c>
      <c r="M17" s="3">
        <f t="shared" si="9"/>
        <v>6740</v>
      </c>
      <c r="N17" s="3">
        <f t="shared" si="10"/>
        <v>7885.799999999999</v>
      </c>
      <c r="O17" s="3">
        <f t="shared" si="11"/>
        <v>6920</v>
      </c>
      <c r="P17" s="3">
        <f t="shared" si="12"/>
        <v>8096.4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5" customHeight="1">
      <c r="A18" s="3" t="s">
        <v>25</v>
      </c>
      <c r="B18" s="3" t="s">
        <v>13</v>
      </c>
      <c r="C18" s="3">
        <f t="shared" si="0"/>
        <v>7720</v>
      </c>
      <c r="D18" s="3">
        <f t="shared" si="1"/>
        <v>9032.4</v>
      </c>
      <c r="E18" s="3">
        <f t="shared" si="2"/>
        <v>7670</v>
      </c>
      <c r="F18" s="3">
        <f t="shared" si="3"/>
        <v>8973.9</v>
      </c>
      <c r="G18" s="3">
        <f>G32+4090+800+1350-200-(500+350)-300+200-450-500-900+450-600-450+50+200+100+400+600+500+450-130+200+100-350-500-100-240-150-60-120-300-180-120-300+100+80+100+80+80+100</f>
        <v>7380</v>
      </c>
      <c r="H18" s="3">
        <f t="shared" si="4"/>
        <v>8634.6</v>
      </c>
      <c r="I18" s="3">
        <f t="shared" si="5"/>
        <v>7330</v>
      </c>
      <c r="J18" s="3">
        <f t="shared" si="6"/>
        <v>8576.1</v>
      </c>
      <c r="K18" s="3">
        <f t="shared" si="7"/>
        <v>7330</v>
      </c>
      <c r="L18" s="3">
        <f t="shared" si="8"/>
        <v>8576.1</v>
      </c>
      <c r="M18" s="3">
        <f t="shared" si="9"/>
        <v>7300</v>
      </c>
      <c r="N18" s="3">
        <f t="shared" si="10"/>
        <v>8541</v>
      </c>
      <c r="O18" s="3">
        <f t="shared" si="11"/>
        <v>7480</v>
      </c>
      <c r="P18" s="3">
        <f t="shared" si="12"/>
        <v>8751.6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5" customHeight="1">
      <c r="A19" s="3" t="s">
        <v>26</v>
      </c>
      <c r="B19" s="3" t="s">
        <v>13</v>
      </c>
      <c r="C19" s="3">
        <f t="shared" si="0"/>
        <v>7020</v>
      </c>
      <c r="D19" s="3">
        <f t="shared" si="1"/>
        <v>8213.4</v>
      </c>
      <c r="E19" s="3">
        <f t="shared" si="2"/>
        <v>6970</v>
      </c>
      <c r="F19" s="3">
        <f t="shared" si="3"/>
        <v>8154.9</v>
      </c>
      <c r="G19" s="3">
        <f>G32+3390+800+1350-200-(500+350)-300+200-450-500-900+450-600-450+50+200+100+400+600+500+450-130+200+100-350-500-100-240-150-60-120-300-180-120-300+100+80+100+80+80+100</f>
        <v>6680</v>
      </c>
      <c r="H19" s="3">
        <f t="shared" si="4"/>
        <v>7815.599999999999</v>
      </c>
      <c r="I19" s="3">
        <f t="shared" si="5"/>
        <v>6630</v>
      </c>
      <c r="J19" s="3">
        <f t="shared" si="6"/>
        <v>7757.099999999999</v>
      </c>
      <c r="K19" s="3">
        <f t="shared" si="7"/>
        <v>6630</v>
      </c>
      <c r="L19" s="3">
        <f t="shared" si="8"/>
        <v>7757.099999999999</v>
      </c>
      <c r="M19" s="3">
        <f t="shared" si="9"/>
        <v>6600</v>
      </c>
      <c r="N19" s="3">
        <f t="shared" si="10"/>
        <v>7721.999999999999</v>
      </c>
      <c r="O19" s="3">
        <f t="shared" si="11"/>
        <v>6780</v>
      </c>
      <c r="P19" s="3">
        <f t="shared" si="12"/>
        <v>7932.599999999999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5" customHeight="1">
      <c r="A20" s="3" t="s">
        <v>27</v>
      </c>
      <c r="B20" s="3" t="s">
        <v>13</v>
      </c>
      <c r="C20" s="3">
        <f t="shared" si="0"/>
        <v>6520</v>
      </c>
      <c r="D20" s="3">
        <f t="shared" si="1"/>
        <v>7628.4</v>
      </c>
      <c r="E20" s="3">
        <f t="shared" si="2"/>
        <v>6470</v>
      </c>
      <c r="F20" s="3">
        <f t="shared" si="3"/>
        <v>7569.9</v>
      </c>
      <c r="G20" s="3">
        <f>G32+2890+800+1350-200-(500+350)-300+200-450-500-900+450-600-450+50+200+100+400+600+500+450-130+200+100-350-500-100-240-150-60-120-300-180-120-300+100+80+100+80+80+100</f>
        <v>6180</v>
      </c>
      <c r="H20" s="3">
        <f t="shared" si="4"/>
        <v>7230.599999999999</v>
      </c>
      <c r="I20" s="3">
        <f t="shared" si="5"/>
        <v>6130</v>
      </c>
      <c r="J20" s="3">
        <f t="shared" si="6"/>
        <v>7172.099999999999</v>
      </c>
      <c r="K20" s="3">
        <f t="shared" si="7"/>
        <v>6130</v>
      </c>
      <c r="L20" s="3">
        <f t="shared" si="8"/>
        <v>7172.099999999999</v>
      </c>
      <c r="M20" s="3">
        <f t="shared" si="9"/>
        <v>6100</v>
      </c>
      <c r="N20" s="3">
        <f t="shared" si="10"/>
        <v>7137</v>
      </c>
      <c r="O20" s="3">
        <f t="shared" si="11"/>
        <v>6280</v>
      </c>
      <c r="P20" s="3">
        <f t="shared" si="12"/>
        <v>7347.599999999999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" customHeight="1">
      <c r="A21" s="3" t="s">
        <v>28</v>
      </c>
      <c r="B21" s="3" t="s">
        <v>13</v>
      </c>
      <c r="C21" s="3">
        <f t="shared" si="0"/>
        <v>6320</v>
      </c>
      <c r="D21" s="3">
        <f t="shared" si="1"/>
        <v>7394.4</v>
      </c>
      <c r="E21" s="3">
        <f t="shared" si="2"/>
        <v>6270</v>
      </c>
      <c r="F21" s="3">
        <f t="shared" si="3"/>
        <v>7335.9</v>
      </c>
      <c r="G21" s="3">
        <f>G32+2490+800+1350-200-(500+350)-300+200-850-500-900+450-300-150+50+200+100+400+600+500+450-130+200+100-350-500-100-240-150-60-120-300-180-120-300+100+80+100+80+80+100</f>
        <v>5980</v>
      </c>
      <c r="H21" s="3">
        <f t="shared" si="4"/>
        <v>6996.599999999999</v>
      </c>
      <c r="I21" s="3">
        <f t="shared" si="5"/>
        <v>5930</v>
      </c>
      <c r="J21" s="3">
        <f t="shared" si="6"/>
        <v>6938.099999999999</v>
      </c>
      <c r="K21" s="3">
        <f t="shared" si="7"/>
        <v>5930</v>
      </c>
      <c r="L21" s="3">
        <f t="shared" si="8"/>
        <v>6938.099999999999</v>
      </c>
      <c r="M21" s="3">
        <f t="shared" si="9"/>
        <v>5900</v>
      </c>
      <c r="N21" s="3">
        <f t="shared" si="10"/>
        <v>6903</v>
      </c>
      <c r="O21" s="3">
        <f t="shared" si="11"/>
        <v>6080</v>
      </c>
      <c r="P21" s="3">
        <f t="shared" si="12"/>
        <v>7113.599999999999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" customHeight="1">
      <c r="A22" s="3" t="s">
        <v>29</v>
      </c>
      <c r="B22" s="3" t="s">
        <v>13</v>
      </c>
      <c r="C22" s="3">
        <f t="shared" si="0"/>
        <v>6070</v>
      </c>
      <c r="D22" s="3">
        <f t="shared" si="1"/>
        <v>7101.9</v>
      </c>
      <c r="E22" s="3">
        <f t="shared" si="2"/>
        <v>6020</v>
      </c>
      <c r="F22" s="3">
        <f t="shared" si="3"/>
        <v>7043.4</v>
      </c>
      <c r="G22" s="3">
        <f>G32+1790+800+1350-200-(500+350)-300+200-650-500-900+200+450-300+50+200+100+400+600+500+450-130+200+100-350-500-100-240-150-60-120-300-180-120-300+80+100+80+80+100</f>
        <v>5730</v>
      </c>
      <c r="H22" s="3">
        <f t="shared" si="4"/>
        <v>6704.099999999999</v>
      </c>
      <c r="I22" s="3">
        <f t="shared" si="5"/>
        <v>5680</v>
      </c>
      <c r="J22" s="3">
        <f t="shared" si="6"/>
        <v>6645.599999999999</v>
      </c>
      <c r="K22" s="3">
        <f t="shared" si="7"/>
        <v>5680</v>
      </c>
      <c r="L22" s="3">
        <f t="shared" si="8"/>
        <v>6645.599999999999</v>
      </c>
      <c r="M22" s="3">
        <f t="shared" si="9"/>
        <v>5650</v>
      </c>
      <c r="N22" s="3">
        <f t="shared" si="10"/>
        <v>6610.5</v>
      </c>
      <c r="O22" s="3">
        <f t="shared" si="11"/>
        <v>5830</v>
      </c>
      <c r="P22" s="3">
        <f t="shared" si="12"/>
        <v>6821.099999999999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" customHeight="1">
      <c r="A23" s="3" t="s">
        <v>30</v>
      </c>
      <c r="B23" s="3" t="s">
        <v>13</v>
      </c>
      <c r="C23" s="3">
        <f t="shared" si="0"/>
        <v>5870</v>
      </c>
      <c r="D23" s="3">
        <f t="shared" si="1"/>
        <v>6867.9</v>
      </c>
      <c r="E23" s="3">
        <f t="shared" si="2"/>
        <v>5820</v>
      </c>
      <c r="F23" s="3">
        <f t="shared" si="3"/>
        <v>6809.4</v>
      </c>
      <c r="G23" s="3">
        <f>G32+1390+800+1350-200-(500+350)-300+200-450-500-900+200+450-300+50+200+100+400+600+500+450-130+200+100-350-500-100-240-150-60-120-300-180-120-300+80+100+80+80+100</f>
        <v>5530</v>
      </c>
      <c r="H23" s="3">
        <f t="shared" si="4"/>
        <v>6470.099999999999</v>
      </c>
      <c r="I23" s="3">
        <f t="shared" si="5"/>
        <v>5480</v>
      </c>
      <c r="J23" s="3">
        <f t="shared" si="6"/>
        <v>6411.599999999999</v>
      </c>
      <c r="K23" s="3">
        <f t="shared" si="7"/>
        <v>5480</v>
      </c>
      <c r="L23" s="3">
        <f t="shared" si="8"/>
        <v>6411.599999999999</v>
      </c>
      <c r="M23" s="3">
        <f t="shared" si="9"/>
        <v>5450</v>
      </c>
      <c r="N23" s="3">
        <f t="shared" si="10"/>
        <v>6376.5</v>
      </c>
      <c r="O23" s="3">
        <f t="shared" si="11"/>
        <v>5630</v>
      </c>
      <c r="P23" s="3">
        <f t="shared" si="12"/>
        <v>6587.099999999999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" customHeight="1">
      <c r="A24" s="3" t="s">
        <v>31</v>
      </c>
      <c r="B24" s="3" t="s">
        <v>13</v>
      </c>
      <c r="C24" s="3">
        <f t="shared" si="0"/>
        <v>4740</v>
      </c>
      <c r="D24" s="3">
        <f t="shared" si="1"/>
        <v>5545.799999999999</v>
      </c>
      <c r="E24" s="3">
        <f t="shared" si="2"/>
        <v>4690</v>
      </c>
      <c r="F24" s="3">
        <f t="shared" si="3"/>
        <v>5487.299999999999</v>
      </c>
      <c r="G24" s="3">
        <f>G32+740-200-50+100+100+50+100+100+200+400+300+100-330-350-300-100-150-60-120-100-180</f>
        <v>4400</v>
      </c>
      <c r="H24" s="3">
        <f t="shared" si="4"/>
        <v>5148</v>
      </c>
      <c r="I24" s="3">
        <f t="shared" si="5"/>
        <v>4350</v>
      </c>
      <c r="J24" s="3">
        <f t="shared" si="6"/>
        <v>5089.5</v>
      </c>
      <c r="K24" s="3">
        <f t="shared" si="7"/>
        <v>4350</v>
      </c>
      <c r="L24" s="3">
        <f t="shared" si="8"/>
        <v>5089.5</v>
      </c>
      <c r="M24" s="3">
        <f t="shared" si="9"/>
        <v>4320</v>
      </c>
      <c r="N24" s="3">
        <f t="shared" si="10"/>
        <v>5054.4</v>
      </c>
      <c r="O24" s="3">
        <f t="shared" si="11"/>
        <v>4500</v>
      </c>
      <c r="P24" s="3">
        <f t="shared" si="12"/>
        <v>5265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" customHeight="1">
      <c r="A25" s="3" t="s">
        <v>32</v>
      </c>
      <c r="B25" s="3" t="s">
        <v>13</v>
      </c>
      <c r="C25" s="3">
        <f t="shared" si="0"/>
        <v>4690</v>
      </c>
      <c r="D25" s="3">
        <f t="shared" si="1"/>
        <v>5487.299999999999</v>
      </c>
      <c r="E25" s="3">
        <f t="shared" si="2"/>
        <v>4640</v>
      </c>
      <c r="F25" s="3">
        <f t="shared" si="3"/>
        <v>5428.799999999999</v>
      </c>
      <c r="G25" s="3">
        <f>G32+200</f>
        <v>4350</v>
      </c>
      <c r="H25" s="3">
        <f t="shared" si="4"/>
        <v>5089.5</v>
      </c>
      <c r="I25" s="3">
        <f t="shared" si="5"/>
        <v>4300</v>
      </c>
      <c r="J25" s="3">
        <f t="shared" si="6"/>
        <v>5031</v>
      </c>
      <c r="K25" s="3">
        <f t="shared" si="7"/>
        <v>4300</v>
      </c>
      <c r="L25" s="3">
        <f t="shared" si="8"/>
        <v>5031</v>
      </c>
      <c r="M25" s="3">
        <f t="shared" si="9"/>
        <v>4270</v>
      </c>
      <c r="N25" s="3">
        <f t="shared" si="10"/>
        <v>4995.9</v>
      </c>
      <c r="O25" s="3">
        <f t="shared" si="11"/>
        <v>4450</v>
      </c>
      <c r="P25" s="3">
        <f t="shared" si="12"/>
        <v>5206.5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" customHeight="1">
      <c r="A26" s="3" t="s">
        <v>33</v>
      </c>
      <c r="B26" s="3" t="s">
        <v>13</v>
      </c>
      <c r="C26" s="3">
        <f t="shared" si="0"/>
        <v>4690</v>
      </c>
      <c r="D26" s="3">
        <f t="shared" si="1"/>
        <v>5487.299999999999</v>
      </c>
      <c r="E26" s="3">
        <f t="shared" si="2"/>
        <v>4640</v>
      </c>
      <c r="F26" s="3">
        <f t="shared" si="3"/>
        <v>5428.799999999999</v>
      </c>
      <c r="G26" s="3">
        <f>G32+620-200-50+100+100+50+100+100+200+400+300+100-330-350-300-100-150-60-120-100-180+70</f>
        <v>4350</v>
      </c>
      <c r="H26" s="3">
        <f t="shared" si="4"/>
        <v>5089.5</v>
      </c>
      <c r="I26" s="3">
        <f t="shared" si="5"/>
        <v>4300</v>
      </c>
      <c r="J26" s="3">
        <f t="shared" si="6"/>
        <v>5031</v>
      </c>
      <c r="K26" s="3">
        <f t="shared" si="7"/>
        <v>4300</v>
      </c>
      <c r="L26" s="3">
        <f t="shared" si="8"/>
        <v>5031</v>
      </c>
      <c r="M26" s="3">
        <f t="shared" si="9"/>
        <v>4270</v>
      </c>
      <c r="N26" s="3">
        <f t="shared" si="10"/>
        <v>4995.9</v>
      </c>
      <c r="O26" s="3">
        <f t="shared" si="11"/>
        <v>4450</v>
      </c>
      <c r="P26" s="3">
        <f t="shared" si="12"/>
        <v>5206.5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" customHeight="1">
      <c r="A27" s="3" t="s">
        <v>34</v>
      </c>
      <c r="B27" s="3" t="s">
        <v>13</v>
      </c>
      <c r="C27" s="3">
        <f t="shared" si="0"/>
        <v>4660</v>
      </c>
      <c r="D27" s="3">
        <f t="shared" si="1"/>
        <v>5452.2</v>
      </c>
      <c r="E27" s="3">
        <f t="shared" si="2"/>
        <v>4610</v>
      </c>
      <c r="F27" s="3">
        <f t="shared" si="3"/>
        <v>5393.7</v>
      </c>
      <c r="G27" s="3">
        <f>G32+350-100-50+100+100+100+50+100+100+100-130-350-100-60-40</f>
        <v>4320</v>
      </c>
      <c r="H27" s="3">
        <f t="shared" si="4"/>
        <v>5054.4</v>
      </c>
      <c r="I27" s="3">
        <f t="shared" si="5"/>
        <v>4270</v>
      </c>
      <c r="J27" s="3">
        <f t="shared" si="6"/>
        <v>4995.9</v>
      </c>
      <c r="K27" s="3">
        <f t="shared" si="7"/>
        <v>4270</v>
      </c>
      <c r="L27" s="3">
        <f t="shared" si="8"/>
        <v>4995.9</v>
      </c>
      <c r="M27" s="3">
        <f t="shared" si="9"/>
        <v>4240</v>
      </c>
      <c r="N27" s="3">
        <f t="shared" si="10"/>
        <v>4960.799999999999</v>
      </c>
      <c r="O27" s="3">
        <f t="shared" si="11"/>
        <v>4420</v>
      </c>
      <c r="P27" s="3">
        <f t="shared" si="12"/>
        <v>5171.4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" customHeight="1">
      <c r="A28" s="3" t="s">
        <v>35</v>
      </c>
      <c r="B28" s="3" t="s">
        <v>13</v>
      </c>
      <c r="C28" s="3">
        <f t="shared" si="0"/>
        <v>4660</v>
      </c>
      <c r="D28" s="3">
        <f t="shared" si="1"/>
        <v>5452.2</v>
      </c>
      <c r="E28" s="3">
        <f t="shared" si="2"/>
        <v>4610</v>
      </c>
      <c r="F28" s="3">
        <f t="shared" si="3"/>
        <v>5393.7</v>
      </c>
      <c r="G28" s="3">
        <f>G32+350-100-50+100+100+100+50+100+100+100-130-350-100-60-40</f>
        <v>4320</v>
      </c>
      <c r="H28" s="3">
        <f t="shared" si="4"/>
        <v>5054.4</v>
      </c>
      <c r="I28" s="3">
        <f t="shared" si="5"/>
        <v>4270</v>
      </c>
      <c r="J28" s="3">
        <f t="shared" si="6"/>
        <v>4995.9</v>
      </c>
      <c r="K28" s="3">
        <f t="shared" si="7"/>
        <v>4270</v>
      </c>
      <c r="L28" s="3">
        <f t="shared" si="8"/>
        <v>4995.9</v>
      </c>
      <c r="M28" s="3">
        <f t="shared" si="9"/>
        <v>4240</v>
      </c>
      <c r="N28" s="3">
        <f t="shared" si="10"/>
        <v>4960.799999999999</v>
      </c>
      <c r="O28" s="3">
        <f t="shared" si="11"/>
        <v>4420</v>
      </c>
      <c r="P28" s="3">
        <f t="shared" si="12"/>
        <v>5171.4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" customHeight="1">
      <c r="A29" s="3" t="s">
        <v>36</v>
      </c>
      <c r="B29" s="3" t="s">
        <v>13</v>
      </c>
      <c r="C29" s="3">
        <f t="shared" si="0"/>
        <v>4660</v>
      </c>
      <c r="D29" s="3">
        <f t="shared" si="1"/>
        <v>5452.2</v>
      </c>
      <c r="E29" s="3">
        <f t="shared" si="2"/>
        <v>4610</v>
      </c>
      <c r="F29" s="3">
        <f t="shared" si="3"/>
        <v>5393.7</v>
      </c>
      <c r="G29" s="3">
        <f>G32+170</f>
        <v>4320</v>
      </c>
      <c r="H29" s="3">
        <f t="shared" si="4"/>
        <v>5054.4</v>
      </c>
      <c r="I29" s="3">
        <f t="shared" si="5"/>
        <v>4270</v>
      </c>
      <c r="J29" s="3">
        <f t="shared" si="6"/>
        <v>4995.9</v>
      </c>
      <c r="K29" s="3">
        <f t="shared" si="7"/>
        <v>4270</v>
      </c>
      <c r="L29" s="3">
        <f t="shared" si="8"/>
        <v>4995.9</v>
      </c>
      <c r="M29" s="3">
        <f t="shared" si="9"/>
        <v>4240</v>
      </c>
      <c r="N29" s="3">
        <f t="shared" si="10"/>
        <v>4960.799999999999</v>
      </c>
      <c r="O29" s="3">
        <f t="shared" si="11"/>
        <v>4420</v>
      </c>
      <c r="P29" s="3">
        <f t="shared" si="12"/>
        <v>5171.4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" customHeight="1">
      <c r="A30" s="3" t="s">
        <v>37</v>
      </c>
      <c r="B30" s="3" t="s">
        <v>13</v>
      </c>
      <c r="C30" s="3">
        <f t="shared" si="0"/>
        <v>4610</v>
      </c>
      <c r="D30" s="3">
        <f t="shared" si="1"/>
        <v>5393.7</v>
      </c>
      <c r="E30" s="3">
        <f t="shared" si="2"/>
        <v>4560</v>
      </c>
      <c r="F30" s="3">
        <f t="shared" si="3"/>
        <v>5335.2</v>
      </c>
      <c r="G30" s="3">
        <f>G32+220-100+100+50+100+100-150-100-60-40</f>
        <v>4270</v>
      </c>
      <c r="H30" s="3">
        <f t="shared" si="4"/>
        <v>4995.9</v>
      </c>
      <c r="I30" s="3">
        <f t="shared" si="5"/>
        <v>4220</v>
      </c>
      <c r="J30" s="3">
        <f t="shared" si="6"/>
        <v>4937.4</v>
      </c>
      <c r="K30" s="3">
        <f t="shared" si="7"/>
        <v>4220</v>
      </c>
      <c r="L30" s="3">
        <f t="shared" si="8"/>
        <v>4937.4</v>
      </c>
      <c r="M30" s="3">
        <f t="shared" si="9"/>
        <v>4190</v>
      </c>
      <c r="N30" s="3">
        <f t="shared" si="10"/>
        <v>4902.299999999999</v>
      </c>
      <c r="O30" s="3">
        <f t="shared" si="11"/>
        <v>4370</v>
      </c>
      <c r="P30" s="3">
        <f t="shared" si="12"/>
        <v>5112.9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" customHeight="1">
      <c r="A31" s="3" t="s">
        <v>38</v>
      </c>
      <c r="B31" s="3" t="s">
        <v>13</v>
      </c>
      <c r="C31" s="3">
        <f t="shared" si="0"/>
        <v>4550</v>
      </c>
      <c r="D31" s="3">
        <f t="shared" si="1"/>
        <v>5323.5</v>
      </c>
      <c r="E31" s="3">
        <f t="shared" si="2"/>
        <v>4500</v>
      </c>
      <c r="F31" s="3">
        <f t="shared" si="3"/>
        <v>5265</v>
      </c>
      <c r="G31" s="3">
        <f>G32+120-100+100-60</f>
        <v>4210</v>
      </c>
      <c r="H31" s="3">
        <f t="shared" si="4"/>
        <v>4925.7</v>
      </c>
      <c r="I31" s="3">
        <f t="shared" si="5"/>
        <v>4160</v>
      </c>
      <c r="J31" s="3">
        <f t="shared" si="6"/>
        <v>4867.2</v>
      </c>
      <c r="K31" s="3">
        <f t="shared" si="7"/>
        <v>4160</v>
      </c>
      <c r="L31" s="3">
        <f t="shared" si="8"/>
        <v>4867.2</v>
      </c>
      <c r="M31" s="3">
        <f t="shared" si="9"/>
        <v>4130</v>
      </c>
      <c r="N31" s="3">
        <f t="shared" si="10"/>
        <v>4832.099999999999</v>
      </c>
      <c r="O31" s="3">
        <f t="shared" si="11"/>
        <v>4310</v>
      </c>
      <c r="P31" s="3">
        <f t="shared" si="12"/>
        <v>5042.7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" customHeight="1">
      <c r="A32" s="3" t="s">
        <v>39</v>
      </c>
      <c r="B32" s="3" t="s">
        <v>13</v>
      </c>
      <c r="C32" s="3">
        <f t="shared" si="0"/>
        <v>4490</v>
      </c>
      <c r="D32" s="3">
        <f t="shared" si="1"/>
        <v>5253.299999999999</v>
      </c>
      <c r="E32" s="3">
        <f t="shared" si="2"/>
        <v>4440</v>
      </c>
      <c r="F32" s="3">
        <f t="shared" si="3"/>
        <v>5194.799999999999</v>
      </c>
      <c r="G32" s="3">
        <f>4620+200+150+150+700+150+100+250+600+500-800-1000-1350+200+350-200-200+450+500+900-450+600+450+600-550-500+500+350+200+150+100+100-400-600-500-450+130-200-500+350-200-200-460+150+60+120+300+180-150-180+120-100-100-50-100-250-80-100-80-80-100-200</f>
        <v>4150</v>
      </c>
      <c r="H32" s="3">
        <f t="shared" si="4"/>
        <v>4855.5</v>
      </c>
      <c r="I32" s="3">
        <f t="shared" si="5"/>
        <v>4100</v>
      </c>
      <c r="J32" s="3">
        <f t="shared" si="6"/>
        <v>4797</v>
      </c>
      <c r="K32" s="3">
        <f t="shared" si="7"/>
        <v>4100</v>
      </c>
      <c r="L32" s="3">
        <f t="shared" si="8"/>
        <v>4797</v>
      </c>
      <c r="M32" s="3">
        <f t="shared" si="9"/>
        <v>4070</v>
      </c>
      <c r="N32" s="3">
        <f t="shared" si="10"/>
        <v>4761.9</v>
      </c>
      <c r="O32" s="3">
        <f t="shared" si="11"/>
        <v>4250</v>
      </c>
      <c r="P32" s="3">
        <f t="shared" si="12"/>
        <v>4972.5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5" customHeight="1">
      <c r="A33" s="3" t="s">
        <v>40</v>
      </c>
      <c r="B33" s="3" t="s">
        <v>13</v>
      </c>
      <c r="C33" s="3">
        <f t="shared" si="0"/>
        <v>4470</v>
      </c>
      <c r="D33" s="3">
        <f t="shared" si="1"/>
        <v>5229.9</v>
      </c>
      <c r="E33" s="3">
        <f t="shared" si="2"/>
        <v>4420</v>
      </c>
      <c r="F33" s="3">
        <f t="shared" si="3"/>
        <v>5171.4</v>
      </c>
      <c r="G33" s="3">
        <f>G32-50+30</f>
        <v>4130</v>
      </c>
      <c r="H33" s="3">
        <f t="shared" si="4"/>
        <v>4832.099999999999</v>
      </c>
      <c r="I33" s="3">
        <f t="shared" si="5"/>
        <v>4080</v>
      </c>
      <c r="J33" s="3">
        <f t="shared" si="6"/>
        <v>4773.599999999999</v>
      </c>
      <c r="K33" s="3">
        <f t="shared" si="7"/>
        <v>4080</v>
      </c>
      <c r="L33" s="3">
        <f t="shared" si="8"/>
        <v>4773.599999999999</v>
      </c>
      <c r="M33" s="3">
        <f t="shared" si="9"/>
        <v>4050</v>
      </c>
      <c r="N33" s="3">
        <f t="shared" si="10"/>
        <v>4738.5</v>
      </c>
      <c r="O33" s="3">
        <f t="shared" si="11"/>
        <v>4230</v>
      </c>
      <c r="P33" s="3">
        <f t="shared" si="12"/>
        <v>4949.099999999999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" customHeight="1">
      <c r="A34" s="3" t="s">
        <v>41</v>
      </c>
      <c r="B34" s="3" t="s">
        <v>13</v>
      </c>
      <c r="C34" s="3">
        <f t="shared" si="0"/>
        <v>5580</v>
      </c>
      <c r="D34" s="3">
        <f t="shared" si="1"/>
        <v>6528.599999999999</v>
      </c>
      <c r="E34" s="3">
        <f t="shared" si="2"/>
        <v>5530</v>
      </c>
      <c r="F34" s="3">
        <f t="shared" si="3"/>
        <v>6470.099999999999</v>
      </c>
      <c r="G34" s="3">
        <f>G32+790+100+50+200+100+200+600+500+150-530-150-350-300-100-150-60-120-180+80+100+80+80</f>
        <v>5240</v>
      </c>
      <c r="H34" s="3">
        <f t="shared" si="4"/>
        <v>6130.799999999999</v>
      </c>
      <c r="I34" s="3">
        <f t="shared" si="5"/>
        <v>5190</v>
      </c>
      <c r="J34" s="3">
        <f t="shared" si="6"/>
        <v>6072.299999999999</v>
      </c>
      <c r="K34" s="3">
        <f t="shared" si="7"/>
        <v>5190</v>
      </c>
      <c r="L34" s="3">
        <f t="shared" si="8"/>
        <v>6072.299999999999</v>
      </c>
      <c r="M34" s="3">
        <f t="shared" si="9"/>
        <v>5160</v>
      </c>
      <c r="N34" s="3">
        <f t="shared" si="10"/>
        <v>6037.2</v>
      </c>
      <c r="O34" s="3">
        <f t="shared" si="11"/>
        <v>5340</v>
      </c>
      <c r="P34" s="3">
        <f t="shared" si="12"/>
        <v>6247.799999999999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" customHeight="1">
      <c r="A35" s="3" t="s">
        <v>42</v>
      </c>
      <c r="B35" s="3" t="s">
        <v>13</v>
      </c>
      <c r="C35" s="3">
        <f t="shared" si="0"/>
        <v>5110</v>
      </c>
      <c r="D35" s="3">
        <f t="shared" si="1"/>
        <v>5978.7</v>
      </c>
      <c r="E35" s="3">
        <f t="shared" si="2"/>
        <v>5060</v>
      </c>
      <c r="F35" s="3">
        <f t="shared" si="3"/>
        <v>5920.2</v>
      </c>
      <c r="G35" s="3">
        <f>G32+220+200+50+200+100+200+400+300+150-530-150-350-150-60-120-180+80+100+80+80</f>
        <v>4770</v>
      </c>
      <c r="H35" s="3">
        <f t="shared" si="4"/>
        <v>5580.9</v>
      </c>
      <c r="I35" s="3">
        <f t="shared" si="5"/>
        <v>4720</v>
      </c>
      <c r="J35" s="3">
        <f t="shared" si="6"/>
        <v>5522.4</v>
      </c>
      <c r="K35" s="3">
        <f t="shared" si="7"/>
        <v>4720</v>
      </c>
      <c r="L35" s="3">
        <f t="shared" si="8"/>
        <v>5522.4</v>
      </c>
      <c r="M35" s="3">
        <f t="shared" si="9"/>
        <v>4690</v>
      </c>
      <c r="N35" s="3">
        <f t="shared" si="10"/>
        <v>5487.299999999999</v>
      </c>
      <c r="O35" s="3">
        <f t="shared" si="11"/>
        <v>4870</v>
      </c>
      <c r="P35" s="3">
        <f t="shared" si="12"/>
        <v>5697.9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" customHeight="1">
      <c r="A36" s="3" t="s">
        <v>43</v>
      </c>
      <c r="B36" s="3" t="s">
        <v>13</v>
      </c>
      <c r="C36" s="3">
        <f t="shared" si="0"/>
        <v>4553</v>
      </c>
      <c r="D36" s="3">
        <f t="shared" si="1"/>
        <v>5327.009999999999</v>
      </c>
      <c r="E36" s="3">
        <f t="shared" si="2"/>
        <v>4503</v>
      </c>
      <c r="F36" s="3">
        <f t="shared" si="3"/>
        <v>5268.509999999999</v>
      </c>
      <c r="G36" s="3">
        <f>G32+63</f>
        <v>4213</v>
      </c>
      <c r="H36" s="3">
        <f t="shared" si="4"/>
        <v>4929.21</v>
      </c>
      <c r="I36" s="3">
        <f t="shared" si="5"/>
        <v>4163</v>
      </c>
      <c r="J36" s="3">
        <f t="shared" si="6"/>
        <v>4870.71</v>
      </c>
      <c r="K36" s="3">
        <f t="shared" si="7"/>
        <v>4163</v>
      </c>
      <c r="L36" s="3">
        <f t="shared" si="8"/>
        <v>4870.71</v>
      </c>
      <c r="M36" s="3">
        <f t="shared" si="9"/>
        <v>4133</v>
      </c>
      <c r="N36" s="3">
        <f t="shared" si="10"/>
        <v>4835.61</v>
      </c>
      <c r="O36" s="3">
        <f t="shared" si="11"/>
        <v>4313</v>
      </c>
      <c r="P36" s="3">
        <f t="shared" si="12"/>
        <v>5046.21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" customHeight="1">
      <c r="A37" s="3" t="s">
        <v>44</v>
      </c>
      <c r="B37" s="3" t="s">
        <v>13</v>
      </c>
      <c r="C37" s="3">
        <f t="shared" si="0"/>
        <v>6520</v>
      </c>
      <c r="D37" s="3">
        <f t="shared" si="1"/>
        <v>7628.4</v>
      </c>
      <c r="E37" s="3">
        <f t="shared" si="2"/>
        <v>6470</v>
      </c>
      <c r="F37" s="3">
        <f t="shared" si="3"/>
        <v>7569.9</v>
      </c>
      <c r="G37" s="3">
        <f>G32+4060-150-350-500-100-240-150-60-120-300-180-120-300+100+80+100+80+80+100</f>
        <v>6180</v>
      </c>
      <c r="H37" s="3">
        <f t="shared" si="4"/>
        <v>7230.599999999999</v>
      </c>
      <c r="I37" s="3">
        <f t="shared" si="5"/>
        <v>6130</v>
      </c>
      <c r="J37" s="3">
        <f t="shared" si="6"/>
        <v>7172.099999999999</v>
      </c>
      <c r="K37" s="3">
        <f t="shared" si="7"/>
        <v>6130</v>
      </c>
      <c r="L37" s="3">
        <f t="shared" si="8"/>
        <v>7172.099999999999</v>
      </c>
      <c r="M37" s="3">
        <f t="shared" si="9"/>
        <v>6100</v>
      </c>
      <c r="N37" s="3">
        <f t="shared" si="10"/>
        <v>7137</v>
      </c>
      <c r="O37" s="3">
        <f t="shared" si="11"/>
        <v>6280</v>
      </c>
      <c r="P37" s="3">
        <f t="shared" si="12"/>
        <v>7347.599999999999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" customHeight="1">
      <c r="A38" s="3" t="s">
        <v>45</v>
      </c>
      <c r="B38" s="3" t="s">
        <v>13</v>
      </c>
      <c r="C38" s="3">
        <f t="shared" si="0"/>
        <v>6030</v>
      </c>
      <c r="D38" s="3">
        <f t="shared" si="1"/>
        <v>7055.099999999999</v>
      </c>
      <c r="E38" s="3">
        <f t="shared" si="2"/>
        <v>5980</v>
      </c>
      <c r="F38" s="3">
        <f t="shared" si="3"/>
        <v>6996.599999999999</v>
      </c>
      <c r="G38" s="3">
        <f>G32+790+800+100+50+200+100+200+600+500+100-130-150-350-500-100-150-60-120-300-180-300+80+100+80+80+100</f>
        <v>5690</v>
      </c>
      <c r="H38" s="3">
        <f t="shared" si="4"/>
        <v>6657.299999999999</v>
      </c>
      <c r="I38" s="3">
        <f t="shared" si="5"/>
        <v>5640</v>
      </c>
      <c r="J38" s="3">
        <f t="shared" si="6"/>
        <v>6598.799999999999</v>
      </c>
      <c r="K38" s="3">
        <f t="shared" si="7"/>
        <v>5640</v>
      </c>
      <c r="L38" s="3">
        <f t="shared" si="8"/>
        <v>6598.799999999999</v>
      </c>
      <c r="M38" s="3">
        <f t="shared" si="9"/>
        <v>5610</v>
      </c>
      <c r="N38" s="3">
        <f t="shared" si="10"/>
        <v>6563.7</v>
      </c>
      <c r="O38" s="3">
        <f t="shared" si="11"/>
        <v>5790</v>
      </c>
      <c r="P38" s="3">
        <f t="shared" si="12"/>
        <v>6774.299999999999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" customHeight="1">
      <c r="A39" s="3" t="s">
        <v>46</v>
      </c>
      <c r="B39" s="3" t="s">
        <v>13</v>
      </c>
      <c r="C39" s="3">
        <f t="shared" si="0"/>
        <v>5430</v>
      </c>
      <c r="D39" s="3">
        <f t="shared" si="1"/>
        <v>6353.099999999999</v>
      </c>
      <c r="E39" s="3">
        <f t="shared" si="2"/>
        <v>5380</v>
      </c>
      <c r="F39" s="3">
        <f t="shared" si="3"/>
        <v>6294.599999999999</v>
      </c>
      <c r="G39" s="3">
        <f>G32+640+100+100+50+200+100+200+600+500+150-530-150-350-300-100-150-60-120-100-180+80+100+80+80</f>
        <v>5090</v>
      </c>
      <c r="H39" s="3">
        <f t="shared" si="4"/>
        <v>5955.299999999999</v>
      </c>
      <c r="I39" s="3">
        <f t="shared" si="5"/>
        <v>5040</v>
      </c>
      <c r="J39" s="3">
        <f t="shared" si="6"/>
        <v>5896.799999999999</v>
      </c>
      <c r="K39" s="3">
        <f t="shared" si="7"/>
        <v>5040</v>
      </c>
      <c r="L39" s="3">
        <f t="shared" si="8"/>
        <v>5896.799999999999</v>
      </c>
      <c r="M39" s="3">
        <f t="shared" si="9"/>
        <v>5010</v>
      </c>
      <c r="N39" s="3">
        <f t="shared" si="10"/>
        <v>5861.7</v>
      </c>
      <c r="O39" s="3">
        <f t="shared" si="11"/>
        <v>5190</v>
      </c>
      <c r="P39" s="3">
        <f t="shared" si="12"/>
        <v>6072.299999999999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" customHeight="1">
      <c r="A40" s="3" t="s">
        <v>47</v>
      </c>
      <c r="B40" s="3" t="s">
        <v>13</v>
      </c>
      <c r="C40" s="3">
        <f t="shared" si="0"/>
        <v>5250</v>
      </c>
      <c r="D40" s="3">
        <f t="shared" si="1"/>
        <v>6142.5</v>
      </c>
      <c r="E40" s="3">
        <f t="shared" si="2"/>
        <v>5200</v>
      </c>
      <c r="F40" s="3">
        <f t="shared" si="3"/>
        <v>6084</v>
      </c>
      <c r="G40" s="3">
        <f>G32+350+100+100+100+50+200+100+200+400+300+150-530-150-350-300-100-100-60-40+80+100+80+80</f>
        <v>4910</v>
      </c>
      <c r="H40" s="3">
        <f t="shared" si="4"/>
        <v>5744.7</v>
      </c>
      <c r="I40" s="3">
        <f t="shared" si="5"/>
        <v>4860</v>
      </c>
      <c r="J40" s="3">
        <f t="shared" si="6"/>
        <v>5686.2</v>
      </c>
      <c r="K40" s="3">
        <f t="shared" si="7"/>
        <v>4860</v>
      </c>
      <c r="L40" s="3">
        <f t="shared" si="8"/>
        <v>5686.2</v>
      </c>
      <c r="M40" s="3">
        <f t="shared" si="9"/>
        <v>4830</v>
      </c>
      <c r="N40" s="3">
        <f t="shared" si="10"/>
        <v>5651.099999999999</v>
      </c>
      <c r="O40" s="3">
        <f t="shared" si="11"/>
        <v>5010</v>
      </c>
      <c r="P40" s="3">
        <f t="shared" si="12"/>
        <v>5861.7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" customHeight="1">
      <c r="A41" s="3" t="s">
        <v>48</v>
      </c>
      <c r="B41" s="3" t="s">
        <v>13</v>
      </c>
      <c r="C41" s="3">
        <f t="shared" si="0"/>
        <v>5160</v>
      </c>
      <c r="D41" s="3">
        <f t="shared" si="1"/>
        <v>6037.2</v>
      </c>
      <c r="E41" s="3">
        <f t="shared" si="2"/>
        <v>5110</v>
      </c>
      <c r="F41" s="3">
        <f t="shared" si="3"/>
        <v>5978.7</v>
      </c>
      <c r="G41" s="3">
        <f>G32+70+200+200+100+400+300+150-530-150-350-60+80+100+80+80</f>
        <v>4820</v>
      </c>
      <c r="H41" s="3">
        <f t="shared" si="4"/>
        <v>5639.4</v>
      </c>
      <c r="I41" s="3">
        <f t="shared" si="5"/>
        <v>4770</v>
      </c>
      <c r="J41" s="3">
        <f t="shared" si="6"/>
        <v>5580.9</v>
      </c>
      <c r="K41" s="3">
        <f t="shared" si="7"/>
        <v>4770</v>
      </c>
      <c r="L41" s="3">
        <f t="shared" si="8"/>
        <v>5580.9</v>
      </c>
      <c r="M41" s="3">
        <f t="shared" si="9"/>
        <v>4740</v>
      </c>
      <c r="N41" s="3">
        <f t="shared" si="10"/>
        <v>5545.799999999999</v>
      </c>
      <c r="O41" s="3">
        <f t="shared" si="11"/>
        <v>4920</v>
      </c>
      <c r="P41" s="3">
        <f t="shared" si="12"/>
        <v>5756.4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5" customHeight="1">
      <c r="A42" s="3" t="s">
        <v>49</v>
      </c>
      <c r="B42" s="3" t="s">
        <v>13</v>
      </c>
      <c r="C42" s="3">
        <f t="shared" si="0"/>
        <v>5200</v>
      </c>
      <c r="D42" s="3">
        <f t="shared" si="1"/>
        <v>6084</v>
      </c>
      <c r="E42" s="3">
        <f t="shared" si="2"/>
        <v>5150</v>
      </c>
      <c r="F42" s="3">
        <f t="shared" si="3"/>
        <v>6025.5</v>
      </c>
      <c r="G42" s="3">
        <f>G32+50+200+200+100+400+300+150-530-150-350+80+100+80+80</f>
        <v>4860</v>
      </c>
      <c r="H42" s="3">
        <f t="shared" si="4"/>
        <v>5686.2</v>
      </c>
      <c r="I42" s="3">
        <f t="shared" si="5"/>
        <v>4810</v>
      </c>
      <c r="J42" s="3">
        <f t="shared" si="6"/>
        <v>5627.7</v>
      </c>
      <c r="K42" s="3">
        <f t="shared" si="7"/>
        <v>4810</v>
      </c>
      <c r="L42" s="3">
        <f t="shared" si="8"/>
        <v>5627.7</v>
      </c>
      <c r="M42" s="3">
        <f t="shared" si="9"/>
        <v>4780</v>
      </c>
      <c r="N42" s="3">
        <f t="shared" si="10"/>
        <v>5592.599999999999</v>
      </c>
      <c r="O42" s="3">
        <f t="shared" si="11"/>
        <v>4960</v>
      </c>
      <c r="P42" s="3">
        <f t="shared" si="12"/>
        <v>5803.2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5" customHeight="1">
      <c r="A43" s="3" t="s">
        <v>50</v>
      </c>
      <c r="B43" s="3" t="s">
        <v>13</v>
      </c>
      <c r="C43" s="3">
        <f t="shared" si="0"/>
        <v>4490</v>
      </c>
      <c r="D43" s="3">
        <f t="shared" si="1"/>
        <v>5253.299999999999</v>
      </c>
      <c r="E43" s="3">
        <f t="shared" si="2"/>
        <v>4440</v>
      </c>
      <c r="F43" s="3">
        <f t="shared" si="3"/>
        <v>5194.799999999999</v>
      </c>
      <c r="G43" s="3">
        <f>G32</f>
        <v>4150</v>
      </c>
      <c r="H43" s="3">
        <f t="shared" si="4"/>
        <v>4855.5</v>
      </c>
      <c r="I43" s="3">
        <f t="shared" si="5"/>
        <v>4100</v>
      </c>
      <c r="J43" s="3">
        <f t="shared" si="6"/>
        <v>4797</v>
      </c>
      <c r="K43" s="3">
        <f t="shared" si="7"/>
        <v>4100</v>
      </c>
      <c r="L43" s="3">
        <f t="shared" si="8"/>
        <v>4797</v>
      </c>
      <c r="M43" s="3">
        <f t="shared" si="9"/>
        <v>4070</v>
      </c>
      <c r="N43" s="3">
        <f t="shared" si="10"/>
        <v>4761.9</v>
      </c>
      <c r="O43" s="3">
        <f t="shared" si="11"/>
        <v>4250</v>
      </c>
      <c r="P43" s="3">
        <f t="shared" si="12"/>
        <v>4972.5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5" customHeight="1">
      <c r="A44" s="3" t="s">
        <v>51</v>
      </c>
      <c r="B44" s="3" t="s">
        <v>13</v>
      </c>
      <c r="C44" s="3">
        <f t="shared" si="0"/>
        <v>4490</v>
      </c>
      <c r="D44" s="3">
        <f t="shared" si="1"/>
        <v>5253.299999999999</v>
      </c>
      <c r="E44" s="3">
        <f t="shared" si="2"/>
        <v>4440</v>
      </c>
      <c r="F44" s="3">
        <f t="shared" si="3"/>
        <v>5194.799999999999</v>
      </c>
      <c r="G44" s="3">
        <f>G32</f>
        <v>4150</v>
      </c>
      <c r="H44" s="3">
        <f t="shared" si="4"/>
        <v>4855.5</v>
      </c>
      <c r="I44" s="3">
        <f t="shared" si="5"/>
        <v>4100</v>
      </c>
      <c r="J44" s="3">
        <f t="shared" si="6"/>
        <v>4797</v>
      </c>
      <c r="K44" s="3">
        <f t="shared" si="7"/>
        <v>4100</v>
      </c>
      <c r="L44" s="3">
        <f t="shared" si="8"/>
        <v>4797</v>
      </c>
      <c r="M44" s="3">
        <f t="shared" si="9"/>
        <v>4070</v>
      </c>
      <c r="N44" s="3">
        <f t="shared" si="10"/>
        <v>4761.9</v>
      </c>
      <c r="O44" s="3">
        <f t="shared" si="11"/>
        <v>4250</v>
      </c>
      <c r="P44" s="3">
        <f t="shared" si="12"/>
        <v>4972.5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5" customHeight="1">
      <c r="A45" s="3" t="s">
        <v>52</v>
      </c>
      <c r="B45" s="3" t="s">
        <v>13</v>
      </c>
      <c r="C45" s="3">
        <f t="shared" si="0"/>
        <v>4740</v>
      </c>
      <c r="D45" s="3">
        <f t="shared" si="1"/>
        <v>5545.799999999999</v>
      </c>
      <c r="E45" s="3">
        <f t="shared" si="2"/>
        <v>4690</v>
      </c>
      <c r="F45" s="3">
        <f t="shared" si="3"/>
        <v>5487.299999999999</v>
      </c>
      <c r="G45" s="3">
        <f>G32+250</f>
        <v>4400</v>
      </c>
      <c r="H45" s="3">
        <f t="shared" si="4"/>
        <v>5148</v>
      </c>
      <c r="I45" s="3">
        <f t="shared" si="5"/>
        <v>4350</v>
      </c>
      <c r="J45" s="3">
        <f t="shared" si="6"/>
        <v>5089.5</v>
      </c>
      <c r="K45" s="3">
        <f t="shared" si="7"/>
        <v>4350</v>
      </c>
      <c r="L45" s="3">
        <f t="shared" si="8"/>
        <v>5089.5</v>
      </c>
      <c r="M45" s="3">
        <f t="shared" si="9"/>
        <v>4320</v>
      </c>
      <c r="N45" s="3">
        <f t="shared" si="10"/>
        <v>5054.4</v>
      </c>
      <c r="O45" s="3">
        <f t="shared" si="11"/>
        <v>4500</v>
      </c>
      <c r="P45" s="3">
        <f t="shared" si="12"/>
        <v>5265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5" customHeight="1">
      <c r="A46" s="3" t="s">
        <v>53</v>
      </c>
      <c r="B46" s="3" t="s">
        <v>13</v>
      </c>
      <c r="C46" s="3">
        <f t="shared" si="0"/>
        <v>4490</v>
      </c>
      <c r="D46" s="3">
        <f t="shared" si="1"/>
        <v>5253.299999999999</v>
      </c>
      <c r="E46" s="3">
        <f t="shared" si="2"/>
        <v>4440</v>
      </c>
      <c r="F46" s="3">
        <f t="shared" si="3"/>
        <v>5194.799999999999</v>
      </c>
      <c r="G46" s="3">
        <f>G32</f>
        <v>4150</v>
      </c>
      <c r="H46" s="3">
        <f t="shared" si="4"/>
        <v>4855.5</v>
      </c>
      <c r="I46" s="3">
        <f t="shared" si="5"/>
        <v>4100</v>
      </c>
      <c r="J46" s="3">
        <f t="shared" si="6"/>
        <v>4797</v>
      </c>
      <c r="K46" s="3">
        <f t="shared" si="7"/>
        <v>4100</v>
      </c>
      <c r="L46" s="3">
        <f t="shared" si="8"/>
        <v>4797</v>
      </c>
      <c r="M46" s="3">
        <f t="shared" si="9"/>
        <v>4070</v>
      </c>
      <c r="N46" s="3">
        <f t="shared" si="10"/>
        <v>4761.9</v>
      </c>
      <c r="O46" s="3">
        <f t="shared" si="11"/>
        <v>4250</v>
      </c>
      <c r="P46" s="3">
        <f t="shared" si="12"/>
        <v>4972.5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5" customHeight="1">
      <c r="A47" s="3" t="s">
        <v>54</v>
      </c>
      <c r="B47" s="3" t="s">
        <v>13</v>
      </c>
      <c r="C47" s="3">
        <f t="shared" si="0"/>
        <v>6270</v>
      </c>
      <c r="D47" s="3">
        <f t="shared" si="1"/>
        <v>7335.9</v>
      </c>
      <c r="E47" s="3">
        <f t="shared" si="2"/>
        <v>6220</v>
      </c>
      <c r="F47" s="3">
        <f t="shared" si="3"/>
        <v>7277.4</v>
      </c>
      <c r="G47" s="3">
        <f>G32+1640-300+80+100+80+80+100</f>
        <v>5930</v>
      </c>
      <c r="H47" s="3">
        <f t="shared" si="4"/>
        <v>6938.099999999999</v>
      </c>
      <c r="I47" s="3">
        <f t="shared" si="5"/>
        <v>5880</v>
      </c>
      <c r="J47" s="3">
        <f t="shared" si="6"/>
        <v>6879.599999999999</v>
      </c>
      <c r="K47" s="3">
        <f t="shared" si="7"/>
        <v>5880</v>
      </c>
      <c r="L47" s="3">
        <f t="shared" si="8"/>
        <v>6879.599999999999</v>
      </c>
      <c r="M47" s="3">
        <f t="shared" si="9"/>
        <v>5850</v>
      </c>
      <c r="N47" s="3">
        <f t="shared" si="10"/>
        <v>6844.5</v>
      </c>
      <c r="O47" s="3">
        <f t="shared" si="11"/>
        <v>6030</v>
      </c>
      <c r="P47" s="3">
        <f t="shared" si="12"/>
        <v>7055.099999999999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5" customHeight="1">
      <c r="A48" s="3" t="s">
        <v>55</v>
      </c>
      <c r="B48" s="3" t="s">
        <v>13</v>
      </c>
      <c r="C48" s="3">
        <f t="shared" si="0"/>
        <v>6020</v>
      </c>
      <c r="D48" s="3">
        <f t="shared" si="1"/>
        <v>7043.4</v>
      </c>
      <c r="E48" s="3">
        <f t="shared" si="2"/>
        <v>5970</v>
      </c>
      <c r="F48" s="3">
        <f t="shared" si="3"/>
        <v>6984.9</v>
      </c>
      <c r="G48" s="3">
        <f>G32+1340+800+1350-200-(500+350)-300+200-450-500-900+400+450-300+50+200+100+400+600+500+450-130+200+100-350-500-100-240-150-60-120-300-180-120-300+80+100+80+80+100</f>
        <v>5680</v>
      </c>
      <c r="H48" s="3">
        <f t="shared" si="4"/>
        <v>6645.599999999999</v>
      </c>
      <c r="I48" s="3">
        <f t="shared" si="5"/>
        <v>5630</v>
      </c>
      <c r="J48" s="3">
        <f t="shared" si="6"/>
        <v>6587.099999999999</v>
      </c>
      <c r="K48" s="3">
        <f t="shared" si="7"/>
        <v>5630</v>
      </c>
      <c r="L48" s="3">
        <f t="shared" si="8"/>
        <v>6587.099999999999</v>
      </c>
      <c r="M48" s="3">
        <f t="shared" si="9"/>
        <v>5600</v>
      </c>
      <c r="N48" s="3">
        <f t="shared" si="10"/>
        <v>6552</v>
      </c>
      <c r="O48" s="3">
        <f t="shared" si="11"/>
        <v>5780</v>
      </c>
      <c r="P48" s="3">
        <f t="shared" si="12"/>
        <v>6762.599999999999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5" customHeight="1">
      <c r="A49" s="3" t="s">
        <v>56</v>
      </c>
      <c r="B49" s="3" t="s">
        <v>13</v>
      </c>
      <c r="C49" s="3">
        <f t="shared" si="0"/>
        <v>6020</v>
      </c>
      <c r="D49" s="3">
        <f t="shared" si="1"/>
        <v>7043.4</v>
      </c>
      <c r="E49" s="3">
        <f t="shared" si="2"/>
        <v>5970</v>
      </c>
      <c r="F49" s="3">
        <f t="shared" si="3"/>
        <v>6984.9</v>
      </c>
      <c r="G49" s="3">
        <f>G32+790+800+1350-200-(500+350)-300+200-450-500-900+600+450-150+50+200+100+400+600+500+450-130+200+100-350-500-100-240-150-60-120-100-180-120-300+80+100+80+80+100</f>
        <v>5680</v>
      </c>
      <c r="H49" s="3">
        <f t="shared" si="4"/>
        <v>6645.599999999999</v>
      </c>
      <c r="I49" s="3">
        <f t="shared" si="5"/>
        <v>5630</v>
      </c>
      <c r="J49" s="3">
        <f t="shared" si="6"/>
        <v>6587.099999999999</v>
      </c>
      <c r="K49" s="3">
        <f t="shared" si="7"/>
        <v>5630</v>
      </c>
      <c r="L49" s="3">
        <f t="shared" si="8"/>
        <v>6587.099999999999</v>
      </c>
      <c r="M49" s="3">
        <f t="shared" si="9"/>
        <v>5600</v>
      </c>
      <c r="N49" s="3">
        <f t="shared" si="10"/>
        <v>6552</v>
      </c>
      <c r="O49" s="3">
        <f t="shared" si="11"/>
        <v>5780</v>
      </c>
      <c r="P49" s="3">
        <f t="shared" si="12"/>
        <v>6762.599999999999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5" customHeight="1">
      <c r="A50" s="3" t="s">
        <v>57</v>
      </c>
      <c r="B50" s="3" t="s">
        <v>13</v>
      </c>
      <c r="C50" s="3">
        <f t="shared" si="0"/>
        <v>4690</v>
      </c>
      <c r="D50" s="3">
        <f t="shared" si="1"/>
        <v>5487.299999999999</v>
      </c>
      <c r="E50" s="3">
        <f t="shared" si="2"/>
        <v>4640</v>
      </c>
      <c r="F50" s="3">
        <f t="shared" si="3"/>
        <v>5428.799999999999</v>
      </c>
      <c r="G50" s="3">
        <f>G32+200</f>
        <v>4350</v>
      </c>
      <c r="H50" s="3">
        <f t="shared" si="4"/>
        <v>5089.5</v>
      </c>
      <c r="I50" s="3">
        <f t="shared" si="5"/>
        <v>4300</v>
      </c>
      <c r="J50" s="3">
        <f t="shared" si="6"/>
        <v>5031</v>
      </c>
      <c r="K50" s="3">
        <f t="shared" si="7"/>
        <v>4300</v>
      </c>
      <c r="L50" s="3">
        <f t="shared" si="8"/>
        <v>5031</v>
      </c>
      <c r="M50" s="3">
        <f t="shared" si="9"/>
        <v>4270</v>
      </c>
      <c r="N50" s="3">
        <f t="shared" si="10"/>
        <v>4995.9</v>
      </c>
      <c r="O50" s="3">
        <f t="shared" si="11"/>
        <v>4450</v>
      </c>
      <c r="P50" s="3">
        <f t="shared" si="12"/>
        <v>5206.5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5" customHeight="1">
      <c r="A51" s="3" t="s">
        <v>58</v>
      </c>
      <c r="B51" s="3" t="s">
        <v>13</v>
      </c>
      <c r="C51" s="3">
        <f t="shared" si="0"/>
        <v>4660</v>
      </c>
      <c r="D51" s="3">
        <f t="shared" si="1"/>
        <v>5452.2</v>
      </c>
      <c r="E51" s="3">
        <f t="shared" si="2"/>
        <v>4610</v>
      </c>
      <c r="F51" s="3">
        <f t="shared" si="3"/>
        <v>5393.7</v>
      </c>
      <c r="G51" s="3">
        <f>G32+700-100-50-900+750+100+50+100+100+100-130-350-100-60-40</f>
        <v>4320</v>
      </c>
      <c r="H51" s="3">
        <f t="shared" si="4"/>
        <v>5054.4</v>
      </c>
      <c r="I51" s="3">
        <f t="shared" si="5"/>
        <v>4270</v>
      </c>
      <c r="J51" s="3">
        <f t="shared" si="6"/>
        <v>4995.9</v>
      </c>
      <c r="K51" s="3">
        <f t="shared" si="7"/>
        <v>4270</v>
      </c>
      <c r="L51" s="3">
        <f t="shared" si="8"/>
        <v>4995.9</v>
      </c>
      <c r="M51" s="3">
        <f t="shared" si="9"/>
        <v>4240</v>
      </c>
      <c r="N51" s="3">
        <f t="shared" si="10"/>
        <v>4960.799999999999</v>
      </c>
      <c r="O51" s="3">
        <f t="shared" si="11"/>
        <v>4420</v>
      </c>
      <c r="P51" s="3">
        <f t="shared" si="12"/>
        <v>5171.4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5" customHeight="1">
      <c r="A52" s="3" t="s">
        <v>59</v>
      </c>
      <c r="B52" s="3" t="s">
        <v>13</v>
      </c>
      <c r="C52" s="3">
        <f t="shared" si="0"/>
        <v>4610</v>
      </c>
      <c r="D52" s="3">
        <f t="shared" si="1"/>
        <v>5393.7</v>
      </c>
      <c r="E52" s="3">
        <f t="shared" si="2"/>
        <v>4560</v>
      </c>
      <c r="F52" s="3">
        <f t="shared" si="3"/>
        <v>5335.2</v>
      </c>
      <c r="G52" s="3">
        <f>G32+400-100-900+820+50+100+100-150-100-60-40</f>
        <v>4270</v>
      </c>
      <c r="H52" s="3">
        <f t="shared" si="4"/>
        <v>4995.9</v>
      </c>
      <c r="I52" s="3">
        <f t="shared" si="5"/>
        <v>4220</v>
      </c>
      <c r="J52" s="3">
        <f t="shared" si="6"/>
        <v>4937.4</v>
      </c>
      <c r="K52" s="3">
        <f t="shared" si="7"/>
        <v>4220</v>
      </c>
      <c r="L52" s="3">
        <f t="shared" si="8"/>
        <v>4937.4</v>
      </c>
      <c r="M52" s="3">
        <f t="shared" si="9"/>
        <v>4190</v>
      </c>
      <c r="N52" s="3">
        <f t="shared" si="10"/>
        <v>4902.299999999999</v>
      </c>
      <c r="O52" s="3">
        <f t="shared" si="11"/>
        <v>4370</v>
      </c>
      <c r="P52" s="3">
        <f t="shared" si="12"/>
        <v>5112.9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5" customHeight="1">
      <c r="A53" s="3" t="s">
        <v>60</v>
      </c>
      <c r="B53" s="3" t="s">
        <v>13</v>
      </c>
      <c r="C53" s="3">
        <f t="shared" si="0"/>
        <v>4550</v>
      </c>
      <c r="D53" s="3">
        <f t="shared" si="1"/>
        <v>5323.5</v>
      </c>
      <c r="E53" s="3">
        <f t="shared" si="2"/>
        <v>4500</v>
      </c>
      <c r="F53" s="3">
        <f t="shared" si="3"/>
        <v>5265</v>
      </c>
      <c r="G53" s="3">
        <f>G32+370-100-900+650+100-60</f>
        <v>4210</v>
      </c>
      <c r="H53" s="3">
        <f t="shared" si="4"/>
        <v>4925.7</v>
      </c>
      <c r="I53" s="3">
        <f t="shared" si="5"/>
        <v>4160</v>
      </c>
      <c r="J53" s="3">
        <f t="shared" si="6"/>
        <v>4867.2</v>
      </c>
      <c r="K53" s="3">
        <f t="shared" si="7"/>
        <v>4160</v>
      </c>
      <c r="L53" s="3">
        <f t="shared" si="8"/>
        <v>4867.2</v>
      </c>
      <c r="M53" s="3">
        <f t="shared" si="9"/>
        <v>4130</v>
      </c>
      <c r="N53" s="3">
        <f t="shared" si="10"/>
        <v>4832.099999999999</v>
      </c>
      <c r="O53" s="3">
        <f t="shared" si="11"/>
        <v>4310</v>
      </c>
      <c r="P53" s="3">
        <f t="shared" si="12"/>
        <v>5042.7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5" customHeight="1">
      <c r="A54" s="3" t="s">
        <v>61</v>
      </c>
      <c r="B54" s="3" t="s">
        <v>13</v>
      </c>
      <c r="C54" s="3">
        <f t="shared" si="0"/>
        <v>4490</v>
      </c>
      <c r="D54" s="3">
        <f t="shared" si="1"/>
        <v>5253.299999999999</v>
      </c>
      <c r="E54" s="3">
        <f t="shared" si="2"/>
        <v>4440</v>
      </c>
      <c r="F54" s="3">
        <f t="shared" si="3"/>
        <v>5194.799999999999</v>
      </c>
      <c r="G54" s="3">
        <f>G32+120-900+780</f>
        <v>4150</v>
      </c>
      <c r="H54" s="3">
        <f t="shared" si="4"/>
        <v>4855.5</v>
      </c>
      <c r="I54" s="3">
        <f t="shared" si="5"/>
        <v>4100</v>
      </c>
      <c r="J54" s="3">
        <f t="shared" si="6"/>
        <v>4797</v>
      </c>
      <c r="K54" s="3">
        <f t="shared" si="7"/>
        <v>4100</v>
      </c>
      <c r="L54" s="3">
        <f t="shared" si="8"/>
        <v>4797</v>
      </c>
      <c r="M54" s="3">
        <f t="shared" si="9"/>
        <v>4070</v>
      </c>
      <c r="N54" s="3">
        <f t="shared" si="10"/>
        <v>4761.9</v>
      </c>
      <c r="O54" s="3">
        <f t="shared" si="11"/>
        <v>4250</v>
      </c>
      <c r="P54" s="3">
        <f t="shared" si="12"/>
        <v>4972.5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5" customHeight="1">
      <c r="A55" s="3" t="s">
        <v>62</v>
      </c>
      <c r="B55" s="3" t="s">
        <v>13</v>
      </c>
      <c r="C55" s="3">
        <f t="shared" si="0"/>
        <v>4470</v>
      </c>
      <c r="D55" s="3">
        <f t="shared" si="1"/>
        <v>5229.9</v>
      </c>
      <c r="E55" s="3">
        <f t="shared" si="2"/>
        <v>4420</v>
      </c>
      <c r="F55" s="3">
        <f t="shared" si="3"/>
        <v>5171.4</v>
      </c>
      <c r="G55" s="3">
        <f>G32+100-900+750+30</f>
        <v>4130</v>
      </c>
      <c r="H55" s="3">
        <f t="shared" si="4"/>
        <v>4832.099999999999</v>
      </c>
      <c r="I55" s="3">
        <f t="shared" si="5"/>
        <v>4080</v>
      </c>
      <c r="J55" s="3">
        <f t="shared" si="6"/>
        <v>4773.599999999999</v>
      </c>
      <c r="K55" s="3">
        <f t="shared" si="7"/>
        <v>4080</v>
      </c>
      <c r="L55" s="3">
        <f t="shared" si="8"/>
        <v>4773.599999999999</v>
      </c>
      <c r="M55" s="3">
        <f t="shared" si="9"/>
        <v>4050</v>
      </c>
      <c r="N55" s="3">
        <f t="shared" si="10"/>
        <v>4738.5</v>
      </c>
      <c r="O55" s="3">
        <f t="shared" si="11"/>
        <v>4230</v>
      </c>
      <c r="P55" s="3">
        <f t="shared" si="12"/>
        <v>4949.099999999999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s="8" customFormat="1" ht="1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:40" s="8" customFormat="1" ht="15" customHeight="1">
      <c r="A57" s="9" t="s">
        <v>63</v>
      </c>
      <c r="B57" s="9"/>
      <c r="C57" s="9"/>
      <c r="D57" s="9"/>
      <c r="E57" s="9"/>
      <c r="F57" s="9"/>
      <c r="G57" s="9"/>
      <c r="H57" s="9"/>
      <c r="I57" s="9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:40" s="8" customFormat="1" ht="15" customHeight="1">
      <c r="A58" s="9" t="s">
        <v>64</v>
      </c>
      <c r="B58" s="9"/>
      <c r="C58" s="9"/>
      <c r="D58" s="9"/>
      <c r="E58" s="9"/>
      <c r="F58" s="9"/>
      <c r="G58" s="9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:40" s="8" customFormat="1" ht="15" customHeight="1">
      <c r="A59" s="9" t="s">
        <v>65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40" s="8" customFormat="1" ht="15" customHeight="1">
      <c r="A60" s="9" t="s">
        <v>66</v>
      </c>
      <c r="B60" s="9"/>
      <c r="C60" s="9"/>
      <c r="D60" s="9"/>
      <c r="E60" s="9"/>
      <c r="F60" s="9"/>
      <c r="G60" s="9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:40" s="8" customFormat="1" ht="15" customHeight="1">
      <c r="A61" s="9" t="s">
        <v>67</v>
      </c>
      <c r="B61" s="9"/>
      <c r="C61" s="9"/>
      <c r="D61" s="9"/>
      <c r="E61" s="9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:40" s="8" customFormat="1" ht="15" customHeight="1">
      <c r="A62" s="9" t="s">
        <v>68</v>
      </c>
      <c r="B62" s="9"/>
      <c r="C62" s="9"/>
      <c r="D62" s="9"/>
      <c r="E62" s="9"/>
      <c r="F62" s="9"/>
      <c r="G62" s="9"/>
      <c r="H62" s="9"/>
      <c r="I62" s="9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0" s="8" customFormat="1" ht="15" customHeight="1">
      <c r="A63" s="9" t="s">
        <v>69</v>
      </c>
      <c r="B63" s="9"/>
      <c r="C63" s="9"/>
      <c r="D63" s="9"/>
      <c r="E63" s="9"/>
      <c r="F63" s="9"/>
      <c r="G63" s="9"/>
      <c r="H63" s="9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:8" s="8" customFormat="1" ht="15" customHeight="1">
      <c r="A64" s="9" t="s">
        <v>70</v>
      </c>
      <c r="B64" s="9"/>
      <c r="C64" s="9"/>
      <c r="D64" s="9"/>
      <c r="E64" s="9"/>
      <c r="F64" s="9"/>
      <c r="G64" s="9"/>
      <c r="H64" s="9"/>
    </row>
    <row r="65" s="8" customFormat="1" ht="15" customHeight="1"/>
    <row r="66" s="8" customFormat="1" ht="15" customHeight="1"/>
  </sheetData>
  <mergeCells count="20">
    <mergeCell ref="A64:H64"/>
    <mergeCell ref="A2:P2"/>
    <mergeCell ref="A60:G60"/>
    <mergeCell ref="A61:E61"/>
    <mergeCell ref="A62:I62"/>
    <mergeCell ref="A63:H63"/>
    <mergeCell ref="A57:I57"/>
    <mergeCell ref="A58:G58"/>
    <mergeCell ref="A59:M59"/>
    <mergeCell ref="A3:A5"/>
    <mergeCell ref="B3:B5"/>
    <mergeCell ref="C3:P3"/>
    <mergeCell ref="C4:D4"/>
    <mergeCell ref="E4:F4"/>
    <mergeCell ref="G4:H4"/>
    <mergeCell ref="I4:J4"/>
    <mergeCell ref="K4:L4"/>
    <mergeCell ref="M4:N4"/>
    <mergeCell ref="O4:P4"/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dcterms:created xsi:type="dcterms:W3CDTF">2015-07-31T06:00:20Z</dcterms:created>
  <dcterms:modified xsi:type="dcterms:W3CDTF">2015-07-31T06:02:20Z</dcterms:modified>
  <cp:category/>
  <cp:version/>
  <cp:contentType/>
  <cp:contentStatus/>
</cp:coreProperties>
</file>